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2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Visium_troubleshooting/Visium_experiment/"/>
    </mc:Choice>
  </mc:AlternateContent>
  <xr:revisionPtr revIDLastSave="0" documentId="13_ncr:1_{B7C52A49-8F49-FD4B-AAF8-8E55A0CF9BDC}" xr6:coauthVersionLast="47" xr6:coauthVersionMax="47" xr10:uidLastSave="{00000000-0000-0000-0000-000000000000}"/>
  <bookViews>
    <workbookView xWindow="32540" yWindow="640" windowWidth="28800" windowHeight="2172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V4" i="3" l="1"/>
  <c r="V5" i="3"/>
  <c r="V6" i="3"/>
  <c r="V7" i="3"/>
  <c r="J2" i="1"/>
  <c r="K2" i="1" s="1"/>
  <c r="P2" i="1"/>
  <c r="V2" i="1"/>
  <c r="J3" i="1"/>
  <c r="K3" i="1" s="1"/>
  <c r="P3" i="1"/>
  <c r="V3" i="1"/>
  <c r="J4" i="1"/>
  <c r="K4" i="1" s="1"/>
  <c r="P4" i="1"/>
  <c r="V4" i="1"/>
  <c r="J5" i="1"/>
  <c r="K5" i="1" s="1"/>
  <c r="P5" i="1"/>
  <c r="V5" i="1"/>
</calcChain>
</file>

<file path=xl/sharedStrings.xml><?xml version="1.0" encoding="utf-8"?>
<sst xmlns="http://schemas.openxmlformats.org/spreadsheetml/2006/main" count="119" uniqueCount="64">
  <si>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</si>
  <si>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</si>
  <si>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</si>
  <si>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</si>
  <si>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</si>
  <si>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</si>
  <si>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</si>
  <si>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</si>
  <si>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</si>
  <si>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</si>
  <si>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</si>
  <si>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</si>
  <si>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</si>
  <si>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</si>
  <si>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</si>
  <si>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index_name</t>
  </si>
  <si>
    <t>index(i7)</t>
  </si>
  <si>
    <t>index2_workflow_a(i5)</t>
  </si>
  <si>
    <t>index2_workflow_b(i5)</t>
  </si>
  <si>
    <t>Ave frag length</t>
  </si>
  <si>
    <t>Agilent [pg/ul]</t>
  </si>
  <si>
    <t>% Coverage Array</t>
  </si>
  <si>
    <t xml:space="preserve">Est Read Pairs </t>
  </si>
  <si>
    <t>Pos</t>
  </si>
  <si>
    <t>Name</t>
  </si>
  <si>
    <t>Ct FAM</t>
  </si>
  <si>
    <t>Note</t>
  </si>
  <si>
    <t>Dilution (1:N)</t>
  </si>
  <si>
    <t>E1</t>
  </si>
  <si>
    <t>2v_hrd</t>
  </si>
  <si>
    <t>1v_hrd</t>
  </si>
  <si>
    <t>3v_hrd</t>
  </si>
  <si>
    <t>4v_hrd</t>
  </si>
  <si>
    <t>DG</t>
  </si>
  <si>
    <t>DG/HPC</t>
  </si>
  <si>
    <t>Mouse brain</t>
  </si>
  <si>
    <t>V12N09-83</t>
  </si>
  <si>
    <t>Hs_Br6471</t>
  </si>
  <si>
    <t>Hs_Br5699</t>
  </si>
  <si>
    <t>Hs_Br6023</t>
  </si>
  <si>
    <t>N/A</t>
  </si>
  <si>
    <t>negative control</t>
  </si>
  <si>
    <t>~33% of the peak fluorescence value</t>
  </si>
  <si>
    <t>#1 1:7</t>
  </si>
  <si>
    <t>#2  1:7</t>
  </si>
  <si>
    <t>#3 1:7</t>
  </si>
  <si>
    <t>#4 1:7</t>
  </si>
  <si>
    <t>diluted libraries 1:7 and ran</t>
  </si>
  <si>
    <t>SI-TT-B6</t>
  </si>
  <si>
    <t>AATGCCATGA</t>
  </si>
  <si>
    <t>TACGTAATGC</t>
  </si>
  <si>
    <t>GCATTACGTA</t>
  </si>
  <si>
    <t>SI-TT-C6</t>
  </si>
  <si>
    <t>ACGACTACCA</t>
  </si>
  <si>
    <t>ACGACCCTAA</t>
  </si>
  <si>
    <t>TTAGGGTCGT</t>
  </si>
  <si>
    <t>SI-TT-A6</t>
  </si>
  <si>
    <t>TAACGCGTGA</t>
  </si>
  <si>
    <t>CCCTAACTTC</t>
  </si>
  <si>
    <t>GAAGTTAGGG</t>
  </si>
  <si>
    <t>SI-TT-E6</t>
  </si>
  <si>
    <t>TTGAGAGTCA</t>
  </si>
  <si>
    <t>AACCTGGTAG</t>
  </si>
  <si>
    <t>CTACCAGGTT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</si>
</sst>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7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0" borderId="0" xfId="0" applyNumberFormat="1" applyAlignment="1">
      <alignment wrapText="1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4" fontId="0" fillId="0" borderId="2" xfId="0" applyNumberFormat="1" applyBorder="1" applyAlignment="1">
      <alignment horizontal="center"/>
    </xf>
    <xf numFmtId="0" fontId="0" fillId="0" borderId="1" xfId="0" applyFill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3" xfId="0" applyFill="1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0" fillId="0" borderId="0" xfId="0" applyBorder="1" applyAlignment="1">
      <alignment horizontal="center"/>
    </xf>
    <xf numFmtId="2" fontId="0" fillId="0" borderId="0" xfId="0" applyNumberFormat="1" applyBorder="1" applyAlignment="1">
      <alignment horizontal="center"/>
    </xf>
    <xf numFmtId="2" fontId="0" fillId="0" borderId="0" xfId="7" applyNumberFormat="1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1" fillId="0" borderId="4" xfId="0" applyNumberFormat="1" applyFont="1" applyBorder="1" applyAlignment="1">
      <alignment horizontal="center" wrapText="1"/>
    </xf>
    <xf numFmtId="0" fontId="0" fillId="0" borderId="1" xfId="0" applyNumberFormat="1" applyBorder="1" applyAlignment="1">
      <alignment horizontal="center" wrapText="1"/>
    </xf>
    <xf numFmtId="0" fontId="0" fillId="0" borderId="5" xfId="0" applyBorder="1" applyAlignment="1">
      <alignment horizontal="center"/>
    </xf>
    <xf numFmtId="2" fontId="0" fillId="0" borderId="5" xfId="0" applyNumberFormat="1" applyBorder="1" applyAlignment="1">
      <alignment horizontal="center"/>
    </xf>
    <xf numFmtId="4" fontId="0" fillId="0" borderId="6" xfId="0" applyNumberFormat="1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0" fillId="0" borderId="5" xfId="0" applyFill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215080</xdr:colOff>
      <xdr:row>9</xdr:row>
      <xdr:rowOff>122903</xdr:rowOff>
    </xdr:from>
    <xdr:to>
      <xdr:col>3</xdr:col>
      <xdr:colOff>425099</xdr:colOff>
      <xdr:row>23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A878AF6-1FD8-FD48-8208-22A09F34B0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88" t="32090" r="73253" b="30831"/>
        <a:stretch/>
      </xdr:blipFill>
      <xdr:spPr>
        <a:xfrm>
          <a:off x="215080" y="2191774"/>
          <a:ext cx="2760261" cy="2744839"/>
        </a:xfrm>
        <a:prstGeom prst="rect">
          <a:avLst/>
        </a:prstGeom>
      </xdr:spPr>
    </xdr:pic>
    <xdr:clientData/>
  </xdr:twoCellAnchor>
  <xdr:twoCellAnchor editAs="oneCell">
    <xdr:from>
      <xdr:col>13</xdr:col>
      <xdr:colOff>645241</xdr:colOff>
      <xdr:row>9</xdr:row>
      <xdr:rowOff>143388</xdr:rowOff>
    </xdr:from>
    <xdr:to>
      <xdr:col>15</xdr:col>
      <xdr:colOff>903773</xdr:colOff>
      <xdr:row>22</xdr:row>
      <xdr:rowOff>194597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1FFB03F-2627-ED4D-AEF0-6670190248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5151" t="31907" b="31016"/>
        <a:stretch/>
      </xdr:blipFill>
      <xdr:spPr>
        <a:xfrm>
          <a:off x="12669273" y="2212259"/>
          <a:ext cx="2819016" cy="2714112"/>
        </a:xfrm>
        <a:prstGeom prst="rect">
          <a:avLst/>
        </a:prstGeom>
      </xdr:spPr>
    </xdr:pic>
    <xdr:clientData/>
  </xdr:twoCellAnchor>
  <xdr:twoCellAnchor editAs="oneCell">
    <xdr:from>
      <xdr:col>4</xdr:col>
      <xdr:colOff>686209</xdr:colOff>
      <xdr:row>9</xdr:row>
      <xdr:rowOff>122902</xdr:rowOff>
    </xdr:from>
    <xdr:to>
      <xdr:col>7</xdr:col>
      <xdr:colOff>798871</xdr:colOff>
      <xdr:row>23</xdr:row>
      <xdr:rowOff>6287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40E22A3-7133-6B49-9923-86C0AAD50A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914" t="30265" r="50102" b="31617"/>
        <a:stretch/>
      </xdr:blipFill>
      <xdr:spPr>
        <a:xfrm>
          <a:off x="4199193" y="2191773"/>
          <a:ext cx="2570726" cy="2751127"/>
        </a:xfrm>
        <a:prstGeom prst="rect">
          <a:avLst/>
        </a:prstGeom>
      </xdr:spPr>
    </xdr:pic>
    <xdr:clientData/>
  </xdr:twoCellAnchor>
  <xdr:twoCellAnchor editAs="oneCell">
    <xdr:from>
      <xdr:col>9</xdr:col>
      <xdr:colOff>831265</xdr:colOff>
      <xdr:row>9</xdr:row>
      <xdr:rowOff>102420</xdr:rowOff>
    </xdr:from>
    <xdr:to>
      <xdr:col>12</xdr:col>
      <xdr:colOff>911532</xdr:colOff>
      <xdr:row>23</xdr:row>
      <xdr:rowOff>2519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8B5BD11-EEAE-EF42-83A4-AECD9F2723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9898" t="31931" r="25505" b="30992"/>
        <a:stretch/>
      </xdr:blipFill>
      <xdr:spPr>
        <a:xfrm>
          <a:off x="8809733" y="2171291"/>
          <a:ext cx="2845589" cy="276784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1104900</xdr:colOff>
      <xdr:row>11</xdr:row>
      <xdr:rowOff>8854</xdr:rowOff>
    </xdr:from>
    <xdr:to>
      <xdr:col>2</xdr:col>
      <xdr:colOff>304800</xdr:colOff>
      <xdr:row>46</xdr:row>
      <xdr:rowOff>76201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E58FA4-C451-A741-B5A3-799C388BE4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90" t="2325" r="13726" b="3558"/>
        <a:stretch/>
      </xdr:blipFill>
      <xdr:spPr>
        <a:xfrm>
          <a:off x="1104900" y="2256754"/>
          <a:ext cx="11633200" cy="71793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667288</xdr:colOff>
      <xdr:row>3</xdr:row>
      <xdr:rowOff>107628</xdr:rowOff>
    </xdr:from>
    <xdr:to>
      <xdr:col>12</xdr:col>
      <xdr:colOff>419745</xdr:colOff>
      <xdr:row>26</xdr:row>
      <xdr:rowOff>193729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8CFB85-7668-A842-93E5-B53D19113C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22976"/>
        <a:stretch/>
      </xdr:blipFill>
      <xdr:spPr>
        <a:xfrm>
          <a:off x="2367796" y="721103"/>
          <a:ext cx="8255000" cy="4789406"/>
        </a:xfrm>
        <a:prstGeom prst="rect">
          <a:avLst/>
        </a:prstGeom>
      </xdr:spPr>
    </xdr:pic>
    <xdr:clientData/>
  </xdr:twoCellAnchor>
  <xdr:twoCellAnchor editAs="oneCell">
    <xdr:from>
      <xdr:col>2</xdr:col>
      <xdr:colOff>690535</xdr:colOff>
      <xdr:row>26</xdr:row>
      <xdr:rowOff>182966</xdr:rowOff>
    </xdr:from>
    <xdr:to>
      <xdr:col>6</xdr:col>
      <xdr:colOff>204492</xdr:colOff>
      <xdr:row>33</xdr:row>
      <xdr:rowOff>192653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F10A1B4-CEF4-7F47-82A6-D4EE265D9F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76824" r="64688"/>
        <a:stretch/>
      </xdr:blipFill>
      <xdr:spPr>
        <a:xfrm>
          <a:off x="2391043" y="5499746"/>
          <a:ext cx="2914974" cy="1441127"/>
        </a:xfrm>
        <a:prstGeom prst="rect">
          <a:avLst/>
        </a:prstGeom>
      </xdr:spPr>
    </xdr:pic>
    <xdr:clientData/>
  </xdr:twoCellAnchor>
  <xdr:twoCellAnchor>
    <xdr:from>
      <xdr:col>4</xdr:col>
      <xdr:colOff>118390</xdr:colOff>
      <xdr:row>4</xdr:row>
      <xdr:rowOff>161441</xdr:rowOff>
    </xdr:from>
    <xdr:to>
      <xdr:col>5</xdr:col>
      <xdr:colOff>365932</xdr:colOff>
      <xdr:row>20</xdr:row>
      <xdr:rowOff>86101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7EE5D84E-35B4-D648-B159-B49F1D185E96}"/>
            </a:ext>
          </a:extLst>
        </xdr:cNvPr>
        <xdr:cNvSpPr/>
      </xdr:nvSpPr>
      <xdr:spPr>
        <a:xfrm>
          <a:off x="3519407" y="979407"/>
          <a:ext cx="1097796" cy="3196525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410104</xdr:colOff>
      <xdr:row>9</xdr:row>
      <xdr:rowOff>158750</xdr:rowOff>
    </xdr:from>
    <xdr:to>
      <xdr:col>9</xdr:col>
      <xdr:colOff>238125</xdr:colOff>
      <xdr:row>27</xdr:row>
      <xdr:rowOff>105833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9F4A613-7A9D-C945-8B30-A04B2AB7EB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174" b="28843"/>
        <a:stretch/>
      </xdr:blipFill>
      <xdr:spPr>
        <a:xfrm>
          <a:off x="410104" y="1944688"/>
          <a:ext cx="7448021" cy="3518958"/>
        </a:xfrm>
        <a:prstGeom prst="rect">
          <a:avLst/>
        </a:prstGeom>
      </xdr:spPr>
    </xdr:pic>
    <xdr:clientData/>
  </xdr:twoCellAnchor>
  <xdr:twoCellAnchor editAs="oneCell">
    <xdr:from>
      <xdr:col>0</xdr:col>
      <xdr:colOff>396875</xdr:colOff>
      <xdr:row>27</xdr:row>
      <xdr:rowOff>105832</xdr:rowOff>
    </xdr:from>
    <xdr:to>
      <xdr:col>3</xdr:col>
      <xdr:colOff>410105</xdr:colOff>
      <xdr:row>34</xdr:row>
      <xdr:rowOff>176505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D6940B-44C2-514F-A094-2E4E6003F7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43" t="70483" r="65707"/>
        <a:stretch/>
      </xdr:blipFill>
      <xdr:spPr>
        <a:xfrm>
          <a:off x="396875" y="5463645"/>
          <a:ext cx="2553230" cy="1459735"/>
        </a:xfrm>
        <a:prstGeom prst="rect">
          <a:avLst/>
        </a:prstGeom>
      </xdr:spPr>
    </xdr:pic>
    <xdr:clientData/>
  </xdr:twoCellAnchor>
  <xdr:twoCellAnchor>
    <xdr:from>
      <xdr:col>1</xdr:col>
      <xdr:colOff>489479</xdr:colOff>
      <xdr:row>11</xdr:row>
      <xdr:rowOff>13228</xdr:rowOff>
    </xdr:from>
    <xdr:to>
      <xdr:col>1</xdr:col>
      <xdr:colOff>754062</xdr:colOff>
      <xdr:row>27</xdr:row>
      <xdr:rowOff>145519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4BDAF5A9-AE96-B948-AF38-9E83C600D75B}"/>
            </a:ext>
          </a:extLst>
        </xdr:cNvPr>
        <xdr:cNvSpPr/>
      </xdr:nvSpPr>
      <xdr:spPr>
        <a:xfrm>
          <a:off x="1336146" y="2196041"/>
          <a:ext cx="264583" cy="3307291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13228</xdr:colOff>
      <xdr:row>9</xdr:row>
      <xdr:rowOff>119061</xdr:rowOff>
    </xdr:from>
    <xdr:to>
      <xdr:col>19</xdr:col>
      <xdr:colOff>370415</xdr:colOff>
      <xdr:row>27</xdr:row>
      <xdr:rowOff>119061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32B3995-4F89-6C4D-BD6D-9E1888963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79895" y="1904999"/>
          <a:ext cx="7977187" cy="3571875"/>
        </a:xfrm>
        <a:prstGeom prst="rect">
          <a:avLst/>
        </a:prstGeom>
      </xdr:spPr>
    </xdr:pic>
    <xdr:clientData/>
  </xdr:twoCellAnchor>
  <xdr:twoCellAnchor>
    <xdr:from>
      <xdr:col>12</xdr:col>
      <xdr:colOff>92603</xdr:colOff>
      <xdr:row>10</xdr:row>
      <xdr:rowOff>178857</xdr:rowOff>
    </xdr:from>
    <xdr:to>
      <xdr:col>13</xdr:col>
      <xdr:colOff>119061</xdr:colOff>
      <xdr:row>27</xdr:row>
      <xdr:rowOff>112710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10CA8FED-0ED3-C44A-B118-F5E60982D282}"/>
            </a:ext>
          </a:extLst>
        </xdr:cNvPr>
        <xdr:cNvSpPr/>
      </xdr:nvSpPr>
      <xdr:spPr>
        <a:xfrm>
          <a:off x="10252603" y="2163232"/>
          <a:ext cx="873125" cy="3307291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13229</xdr:colOff>
      <xdr:row>27</xdr:row>
      <xdr:rowOff>145521</xdr:rowOff>
    </xdr:from>
    <xdr:to>
      <xdr:col>19</xdr:col>
      <xdr:colOff>381529</xdr:colOff>
      <xdr:row>38</xdr:row>
      <xdr:rowOff>119063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E1B00A4-ACA9-E548-B17B-8D03DC4CF7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5729" t="4082" b="48396"/>
        <a:stretch/>
      </xdr:blipFill>
      <xdr:spPr>
        <a:xfrm>
          <a:off x="8479896" y="5503334"/>
          <a:ext cx="7988300" cy="2156354"/>
        </a:xfrm>
        <a:prstGeom prst="rect">
          <a:avLst/>
        </a:prstGeom>
      </xdr:spPr>
    </xdr:pic>
    <xdr:clientData/>
  </xdr:twoCellAnchor>
  <xdr:twoCellAnchor editAs="oneCell">
    <xdr:from>
      <xdr:col>10</xdr:col>
      <xdr:colOff>26458</xdr:colOff>
      <xdr:row>38</xdr:row>
      <xdr:rowOff>92604</xdr:rowOff>
    </xdr:from>
    <xdr:to>
      <xdr:col>14</xdr:col>
      <xdr:colOff>635001</xdr:colOff>
      <xdr:row>49</xdr:row>
      <xdr:rowOff>73025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0A4ABFB-C0CB-AC44-AB50-1AE7478540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743" t="52326" r="64113"/>
        <a:stretch/>
      </xdr:blipFill>
      <xdr:spPr>
        <a:xfrm>
          <a:off x="8493125" y="7633229"/>
          <a:ext cx="3995209" cy="21632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A154"/>
  <sheetViews>
    <sheetView tabSelected="1" zoomScale="124" zoomScaleNormal="124" workbookViewId="0">
      <pane ySplit="1" topLeftCell="A2" activePane="bottomLeft" state="frozen"/>
      <selection pane="bottomLeft" activeCell="G30" sqref="G30"/>
    </sheetView>
  </sheetViews>
  <sheetFormatPr baseColWidth="10" defaultColWidth="11.1640625" defaultRowHeight="16" x14ac:dyDescent="0.2"/>
  <cols>
    <col min="1" max="3" width="11.1640625" style="13"/>
    <col min="4" max="4" width="12.6640625" style="13" customWidth="1"/>
    <col min="5" max="5" width="9.33203125" style="13" customWidth="1"/>
    <col min="6" max="6" width="8.1640625" style="13" customWidth="1"/>
    <col min="7" max="7" width="14.83203125" style="13" customWidth="1"/>
    <col min="8" max="8" width="13.1640625" style="13" customWidth="1"/>
    <col min="9" max="9" width="13.1640625" style="15" customWidth="1"/>
    <col min="10" max="10" width="14" style="13" customWidth="1"/>
    <col min="11" max="11" width="11.1640625" style="15"/>
    <col min="12" max="12" width="11.1640625" style="13"/>
    <col min="13" max="16" width="16.83203125" style="13" customWidth="1"/>
    <col min="17" max="17" width="11.1640625" style="13"/>
    <col min="18" max="18" width="14.83203125" style="13" customWidth="1"/>
    <col min="19" max="19" width="21.33203125" style="13" customWidth="1"/>
    <col min="20" max="20" width="20.33203125" style="13" customWidth="1"/>
    <col min="21" max="21" width="15.83203125" style="13" customWidth="1"/>
    <col min="22" max="22" width="15.1640625" style="13" customWidth="1"/>
    <col min="23" max="16384" width="11.1640625" style="13"/>
  </cols>
  <sheetData>
    <row r="1" spans="1:27" s="7" customFormat="1" ht="34" x14ac:dyDescent="0.2">
      <c r="A1" s="7" t="s">
        <v>0</v>
      </c>
      <c r="B1" s="7" t="s">
        <v>1</v>
      </c>
      <c r="C1" s="7" t="s">
        <v>2</v>
      </c>
      <c r="D1" s="7" t="s">
        <v>3</v>
      </c>
      <c r="E1" s="7" t="s">
        <v>4</v>
      </c>
      <c r="F1" s="7" t="s">
        <v>9</v>
      </c>
      <c r="G1" s="7" t="s">
        <v>10</v>
      </c>
      <c r="H1" s="7" t="s">
        <v>11</v>
      </c>
      <c r="I1" s="11" t="s">
        <v>27</v>
      </c>
      <c r="J1" s="7" t="s">
        <v>13</v>
      </c>
      <c r="K1" s="11" t="s">
        <v>12</v>
      </c>
      <c r="L1" s="7" t="s">
        <v>14</v>
      </c>
      <c r="M1" s="7" t="s">
        <v>19</v>
      </c>
      <c r="N1" s="7" t="s">
        <v>20</v>
      </c>
      <c r="O1" s="7" t="s">
        <v>27</v>
      </c>
      <c r="P1" s="7" t="s">
        <v>20</v>
      </c>
      <c r="Q1" s="7" t="s">
        <v>15</v>
      </c>
      <c r="R1" s="7" t="s">
        <v>16</v>
      </c>
      <c r="S1" s="7" t="s">
        <v>17</v>
      </c>
      <c r="T1" s="7" t="s">
        <v>18</v>
      </c>
      <c r="U1" s="7" t="s">
        <v>21</v>
      </c>
      <c r="V1" s="7" t="s">
        <v>22</v>
      </c>
    </row>
    <row r="2" spans="1:27" x14ac:dyDescent="0.2">
      <c r="A2" s="22" t="s">
        <v>30</v>
      </c>
      <c r="B2" s="22" t="s">
        <v>33</v>
      </c>
      <c r="C2" s="22" t="s">
        <v>37</v>
      </c>
      <c r="D2" s="22" t="s">
        <v>36</v>
      </c>
      <c r="E2" s="22" t="s">
        <v>5</v>
      </c>
      <c r="F2" s="23">
        <v>15.01</v>
      </c>
      <c r="G2" s="22">
        <v>15</v>
      </c>
      <c r="H2" s="22">
        <v>3144.15</v>
      </c>
      <c r="I2" s="23">
        <v>4</v>
      </c>
      <c r="J2" s="23">
        <f>(H2*I2*40)/1000</f>
        <v>503.06400000000002</v>
      </c>
      <c r="K2" s="23">
        <f>0.25*J2</f>
        <v>125.76600000000001</v>
      </c>
      <c r="L2" s="22">
        <v>16</v>
      </c>
      <c r="M2" s="22">
        <v>415</v>
      </c>
      <c r="N2" s="22">
        <v>4145.8</v>
      </c>
      <c r="O2" s="23">
        <v>7</v>
      </c>
      <c r="P2" s="24">
        <f>N2*O2</f>
        <v>29020.600000000002</v>
      </c>
      <c r="Q2" s="22" t="s">
        <v>60</v>
      </c>
      <c r="R2" s="22" t="s">
        <v>61</v>
      </c>
      <c r="S2" s="22" t="s">
        <v>62</v>
      </c>
      <c r="T2" s="22" t="s">
        <v>63</v>
      </c>
      <c r="U2" s="25">
        <v>99</v>
      </c>
      <c r="V2" s="26">
        <f>((U2/100)*5000*60000)</f>
        <v>297000000</v>
      </c>
      <c r="W2"/>
      <c r="X2"/>
      <c r="Z2" s="14"/>
      <c r="AA2" s="14"/>
    </row>
    <row r="3" spans="1:27" x14ac:dyDescent="0.2">
      <c r="A3" s="2" t="s">
        <v>29</v>
      </c>
      <c r="B3" s="2" t="s">
        <v>33</v>
      </c>
      <c r="C3" s="8" t="s">
        <v>39</v>
      </c>
      <c r="D3" s="2" t="s">
        <v>36</v>
      </c>
      <c r="E3" s="2" t="s">
        <v>6</v>
      </c>
      <c r="F3" s="3">
        <v>15.44</v>
      </c>
      <c r="G3" s="2">
        <v>15</v>
      </c>
      <c r="H3" s="2">
        <v>1950.57</v>
      </c>
      <c r="I3" s="3">
        <v>4</v>
      </c>
      <c r="J3" s="3">
        <f t="shared" ref="J3:J5" si="0">(H3*I3*40)/1000</f>
        <v>312.09120000000001</v>
      </c>
      <c r="K3" s="3">
        <f t="shared" ref="K3:K5" si="1">0.25*J3</f>
        <v>78.022800000000004</v>
      </c>
      <c r="L3" s="2">
        <v>16</v>
      </c>
      <c r="M3" s="2">
        <v>440</v>
      </c>
      <c r="N3" s="2">
        <v>3125.86</v>
      </c>
      <c r="O3" s="3">
        <v>7</v>
      </c>
      <c r="P3" s="9">
        <f t="shared" ref="P3:P5" si="2">N3*O3</f>
        <v>21881.02</v>
      </c>
      <c r="Q3" s="2" t="s">
        <v>56</v>
      </c>
      <c r="R3" s="2" t="s">
        <v>57</v>
      </c>
      <c r="S3" s="2" t="s">
        <v>58</v>
      </c>
      <c r="T3" s="2" t="s">
        <v>59</v>
      </c>
      <c r="U3" s="12">
        <v>90</v>
      </c>
      <c r="V3" s="10">
        <f t="shared" ref="V3:V5" si="3">((U3/100)*5000*60000)</f>
        <v>270000000</v>
      </c>
      <c r="W3"/>
      <c r="X3"/>
      <c r="Z3" s="14"/>
      <c r="AA3" s="14"/>
    </row>
    <row r="4" spans="1:27" x14ac:dyDescent="0.2">
      <c r="A4" s="2" t="s">
        <v>31</v>
      </c>
      <c r="B4" s="2" t="s">
        <v>33</v>
      </c>
      <c r="C4" s="8" t="s">
        <v>38</v>
      </c>
      <c r="D4" s="2" t="s">
        <v>36</v>
      </c>
      <c r="E4" s="2" t="s">
        <v>7</v>
      </c>
      <c r="F4" s="3">
        <v>15.12</v>
      </c>
      <c r="G4" s="2">
        <v>15</v>
      </c>
      <c r="H4" s="2">
        <v>2738.28</v>
      </c>
      <c r="I4" s="3">
        <v>4</v>
      </c>
      <c r="J4" s="3">
        <f t="shared" si="0"/>
        <v>438.12480000000005</v>
      </c>
      <c r="K4" s="3">
        <f t="shared" si="1"/>
        <v>109.53120000000001</v>
      </c>
      <c r="L4" s="2">
        <v>16</v>
      </c>
      <c r="M4" s="2">
        <v>430</v>
      </c>
      <c r="N4" s="2">
        <v>6995.98</v>
      </c>
      <c r="O4" s="3">
        <v>7</v>
      </c>
      <c r="P4" s="9">
        <f t="shared" si="2"/>
        <v>48971.86</v>
      </c>
      <c r="Q4" s="2" t="s">
        <v>48</v>
      </c>
      <c r="R4" s="2" t="s">
        <v>49</v>
      </c>
      <c r="S4" s="2" t="s">
        <v>50</v>
      </c>
      <c r="T4" s="2" t="s">
        <v>51</v>
      </c>
      <c r="U4" s="12">
        <v>90</v>
      </c>
      <c r="V4" s="10">
        <f t="shared" si="3"/>
        <v>270000000</v>
      </c>
      <c r="W4"/>
      <c r="X4"/>
      <c r="Z4" s="14"/>
      <c r="AA4" s="14"/>
    </row>
    <row r="5" spans="1:27" x14ac:dyDescent="0.2">
      <c r="A5" s="2" t="s">
        <v>32</v>
      </c>
      <c r="B5" s="2" t="s">
        <v>34</v>
      </c>
      <c r="C5" s="8" t="s">
        <v>35</v>
      </c>
      <c r="D5" s="2" t="s">
        <v>36</v>
      </c>
      <c r="E5" s="2" t="s">
        <v>8</v>
      </c>
      <c r="F5" s="3">
        <v>14.14</v>
      </c>
      <c r="G5" s="2">
        <v>14</v>
      </c>
      <c r="H5" s="2">
        <v>3742.93</v>
      </c>
      <c r="I5" s="3">
        <v>5</v>
      </c>
      <c r="J5" s="3">
        <f t="shared" si="0"/>
        <v>748.5859999999999</v>
      </c>
      <c r="K5" s="3">
        <f t="shared" si="1"/>
        <v>187.14649999999997</v>
      </c>
      <c r="L5" s="2">
        <v>15</v>
      </c>
      <c r="M5" s="2">
        <v>423</v>
      </c>
      <c r="N5" s="2">
        <v>5315.15</v>
      </c>
      <c r="O5" s="3">
        <v>7</v>
      </c>
      <c r="P5" s="9">
        <f t="shared" si="2"/>
        <v>37206.049999999996</v>
      </c>
      <c r="Q5" s="2" t="s">
        <v>52</v>
      </c>
      <c r="R5" s="2" t="s">
        <v>53</v>
      </c>
      <c r="S5" s="2" t="s">
        <v>54</v>
      </c>
      <c r="T5" s="2" t="s">
        <v>55</v>
      </c>
      <c r="U5" s="12">
        <v>75</v>
      </c>
      <c r="V5" s="10">
        <f t="shared" si="3"/>
        <v>225000000</v>
      </c>
      <c r="W5"/>
      <c r="X5"/>
      <c r="Z5" s="14"/>
      <c r="AA5" s="14"/>
    </row>
    <row r="6" spans="1:27" x14ac:dyDescent="0.2">
      <c r="A6" s="16"/>
      <c r="B6" s="16"/>
      <c r="C6" s="16"/>
      <c r="D6" s="16"/>
      <c r="E6" s="16"/>
      <c r="F6" s="16"/>
      <c r="G6" s="16"/>
      <c r="H6" s="16"/>
      <c r="I6" s="17"/>
      <c r="J6" s="16"/>
      <c r="K6" s="17"/>
      <c r="L6" s="16"/>
      <c r="M6" s="16"/>
      <c r="N6" s="16"/>
      <c r="O6" s="18"/>
      <c r="P6" s="16"/>
      <c r="Q6" s="16"/>
      <c r="R6" s="16"/>
      <c r="S6" s="16"/>
      <c r="T6" s="16"/>
      <c r="U6" s="16"/>
      <c r="V6" s="16"/>
    </row>
    <row r="9" spans="1:27" x14ac:dyDescent="0.2">
      <c r="B9" s="2" t="s">
        <v>30</v>
      </c>
      <c r="G9" s="2" t="s">
        <v>29</v>
      </c>
      <c r="L9" s="2" t="s">
        <v>31</v>
      </c>
      <c r="O9" s="2" t="s">
        <v>32</v>
      </c>
    </row>
    <row r="154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6"/>
  <sheetViews>
    <sheetView workbookViewId="0">
      <selection activeCell="D13" sqref="D13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5" s="6" customFormat="1" ht="17" x14ac:dyDescent="0.2">
      <c r="A1" s="20" t="s">
        <v>23</v>
      </c>
      <c r="B1" s="20" t="s">
        <v>24</v>
      </c>
      <c r="C1" s="20" t="s">
        <v>25</v>
      </c>
      <c r="D1" s="21" t="s">
        <v>26</v>
      </c>
      <c r="E1" s="5"/>
    </row>
    <row r="2" spans="1:5" x14ac:dyDescent="0.2">
      <c r="A2" s="2" t="s">
        <v>5</v>
      </c>
      <c r="B2" s="2" t="s">
        <v>30</v>
      </c>
      <c r="C2" s="2">
        <v>15.01</v>
      </c>
      <c r="D2" s="2" t="s">
        <v>42</v>
      </c>
    </row>
    <row r="3" spans="1:5" x14ac:dyDescent="0.2">
      <c r="A3" s="2" t="s">
        <v>6</v>
      </c>
      <c r="B3" s="2" t="s">
        <v>29</v>
      </c>
      <c r="C3" s="2">
        <v>15.44</v>
      </c>
      <c r="D3" s="2" t="s">
        <v>42</v>
      </c>
    </row>
    <row r="4" spans="1:5" x14ac:dyDescent="0.2">
      <c r="A4" s="2" t="s">
        <v>7</v>
      </c>
      <c r="B4" s="2" t="s">
        <v>31</v>
      </c>
      <c r="C4" s="2">
        <v>15.12</v>
      </c>
      <c r="D4" s="2" t="s">
        <v>42</v>
      </c>
    </row>
    <row r="5" spans="1:5" x14ac:dyDescent="0.2">
      <c r="A5" s="2" t="s">
        <v>8</v>
      </c>
      <c r="B5" s="2" t="s">
        <v>32</v>
      </c>
      <c r="C5" s="2">
        <v>14.14</v>
      </c>
      <c r="D5" s="2" t="s">
        <v>42</v>
      </c>
    </row>
    <row r="6" spans="1:5" x14ac:dyDescent="0.2">
      <c r="A6" s="2" t="s">
        <v>28</v>
      </c>
      <c r="B6" s="2" t="s">
        <v>41</v>
      </c>
      <c r="C6" s="2" t="s">
        <v>40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W31"/>
  <sheetViews>
    <sheetView topLeftCell="H1" zoomScale="118" zoomScaleNormal="118" workbookViewId="0">
      <selection activeCell="V7" sqref="V7"/>
    </sheetView>
  </sheetViews>
  <sheetFormatPr baseColWidth="10" defaultColWidth="11.1640625" defaultRowHeight="16" x14ac:dyDescent="0.2"/>
  <cols>
    <col min="20" max="20" width="16.33203125" customWidth="1"/>
    <col min="21" max="21" width="13.5" customWidth="1"/>
    <col min="22" max="22" width="16.6640625" customWidth="1"/>
  </cols>
  <sheetData>
    <row r="3" spans="14:22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4" t="s">
        <v>11</v>
      </c>
      <c r="V3" s="4" t="s">
        <v>13</v>
      </c>
    </row>
    <row r="4" spans="14:22" x14ac:dyDescent="0.2">
      <c r="N4" s="2" t="s">
        <v>30</v>
      </c>
      <c r="O4" s="2" t="s">
        <v>33</v>
      </c>
      <c r="P4" s="2" t="s">
        <v>37</v>
      </c>
      <c r="Q4" s="2" t="s">
        <v>36</v>
      </c>
      <c r="R4" s="2" t="s">
        <v>5</v>
      </c>
      <c r="S4" s="3">
        <v>15.76</v>
      </c>
      <c r="T4" s="2">
        <v>16</v>
      </c>
      <c r="U4" s="2">
        <v>3144.15</v>
      </c>
      <c r="V4" s="3">
        <f>(U4*40)/1000</f>
        <v>125.76600000000001</v>
      </c>
    </row>
    <row r="5" spans="14:22" x14ac:dyDescent="0.2">
      <c r="N5" s="2" t="s">
        <v>29</v>
      </c>
      <c r="O5" s="2" t="s">
        <v>33</v>
      </c>
      <c r="P5" s="8" t="s">
        <v>39</v>
      </c>
      <c r="Q5" s="2" t="s">
        <v>36</v>
      </c>
      <c r="R5" s="2" t="s">
        <v>6</v>
      </c>
      <c r="S5" s="3">
        <v>15.66</v>
      </c>
      <c r="T5" s="2">
        <v>16</v>
      </c>
      <c r="U5" s="2">
        <v>1950.57</v>
      </c>
      <c r="V5" s="3">
        <f t="shared" ref="V5:V7" si="0">(U5*40)/1000</f>
        <v>78.022800000000004</v>
      </c>
    </row>
    <row r="6" spans="14:22" x14ac:dyDescent="0.2">
      <c r="N6" s="2" t="s">
        <v>31</v>
      </c>
      <c r="O6" s="2" t="s">
        <v>33</v>
      </c>
      <c r="P6" s="8" t="s">
        <v>38</v>
      </c>
      <c r="Q6" s="2" t="s">
        <v>36</v>
      </c>
      <c r="R6" s="2" t="s">
        <v>7</v>
      </c>
      <c r="S6" s="3">
        <v>15.51</v>
      </c>
      <c r="T6" s="2">
        <v>16</v>
      </c>
      <c r="U6" s="2">
        <v>2738.28</v>
      </c>
      <c r="V6" s="3">
        <f t="shared" si="0"/>
        <v>109.53120000000001</v>
      </c>
    </row>
    <row r="7" spans="14:22" x14ac:dyDescent="0.2">
      <c r="N7" s="2" t="s">
        <v>32</v>
      </c>
      <c r="O7" s="2" t="s">
        <v>34</v>
      </c>
      <c r="P7" s="8" t="s">
        <v>35</v>
      </c>
      <c r="Q7" s="2" t="s">
        <v>36</v>
      </c>
      <c r="R7" s="2" t="s">
        <v>8</v>
      </c>
      <c r="S7" s="3">
        <v>15.45</v>
      </c>
      <c r="T7" s="2">
        <v>16</v>
      </c>
      <c r="U7" s="2">
        <v>3742.93</v>
      </c>
      <c r="V7" s="3">
        <f t="shared" si="0"/>
        <v>149.71719999999999</v>
      </c>
    </row>
    <row r="28" spans="23:23" x14ac:dyDescent="0.2">
      <c r="W28" s="19"/>
    </row>
    <row r="29" spans="23:23" x14ac:dyDescent="0.2">
      <c r="W29" s="19"/>
    </row>
    <row r="30" spans="23:23" x14ac:dyDescent="0.2">
      <c r="W30" s="19"/>
    </row>
    <row r="31" spans="23:23" x14ac:dyDescent="0.2">
      <c r="W31" s="1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D8"/>
  <sheetViews>
    <sheetView zoomScale="96" zoomScaleNormal="96" workbookViewId="0">
      <selection activeCell="I58" sqref="I58"/>
    </sheetView>
  </sheetViews>
  <sheetFormatPr baseColWidth="10" defaultColWidth="11.1640625" defaultRowHeight="16" x14ac:dyDescent="0.2"/>
  <sheetData>
    <row r="5" spans="2:4" x14ac:dyDescent="0.2">
      <c r="B5" s="2" t="s">
        <v>30</v>
      </c>
      <c r="C5" t="s">
        <v>43</v>
      </c>
      <c r="D5" t="s">
        <v>47</v>
      </c>
    </row>
    <row r="6" spans="2:4" x14ac:dyDescent="0.2">
      <c r="B6" s="2" t="s">
        <v>29</v>
      </c>
      <c r="C6" t="s">
        <v>44</v>
      </c>
    </row>
    <row r="7" spans="2:4" x14ac:dyDescent="0.2">
      <c r="B7" s="2" t="s">
        <v>31</v>
      </c>
      <c r="C7" t="s">
        <v>45</v>
      </c>
    </row>
    <row r="8" spans="2:4" x14ac:dyDescent="0.2">
      <c r="B8" s="2" t="s">
        <v>32</v>
      </c>
      <c r="C8" t="s">
        <v>46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2021-11-03T13:38:35Z</cp:lastPrinted>
  <dcterms:created xsi:type="dcterms:W3CDTF">2020-07-21T18:20:54Z</dcterms:created>
  <dcterms:modified xsi:type="dcterms:W3CDTF">2022-12-05T21:11:30Z</dcterms:modified>
</cp:coreProperties>
</file>